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455" yWindow="45" windowWidth="13635" windowHeight="14145" activeTab="0"/>
  </bookViews>
  <sheets>
    <sheet name="FO-DK-2012_U2BRNO" sheetId="1" r:id="rId1"/>
  </sheets>
  <definedNames>
    <definedName name="edit">'FO-DK-2012_U2BRNO'!$C$5:$C$9,'FO-DK-2012_U2BRNO'!$C$12,'FO-DK-2012_U2BRNO'!$C$15:$C$20,'FO-DK-2012_U2BRNO'!$C$21,'FO-DK-2012_U2BRNO'!$C$28:$C$34,'FO-DK-2012_U2BRNO'!$C$36:$C$37,'FO-DK-2012_U2BRNO'!$C$42,'FO-DK-2012_U2BRNO'!$C$44:$C$45</definedName>
  </definedNames>
  <calcPr fullCalcOnLoad="1"/>
</workbook>
</file>

<file path=xl/comments1.xml><?xml version="1.0" encoding="utf-8"?>
<comments xmlns="http://schemas.openxmlformats.org/spreadsheetml/2006/main">
  <authors>
    <author>Martin Daniel</author>
  </authors>
  <commentList>
    <comment ref="B5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Dílčí základ daně z příjmů fyzických osob ze závislé činnosti a z funkčních požitků (§ 6 zákona).
Zde uvedená hodnota nemůže být záporná.</t>
        </r>
      </text>
    </comment>
    <comment ref="B6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Dílčí základ daně z příjmů z podnikání a z jiné samostatné výdělečné činnosti (§ 7 zákona).
Ztráta se vyjadřuje v záporné hodnotě.</t>
        </r>
      </text>
    </comment>
    <comment ref="B7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Dílčí základ daně z kapitálového majetku podle § 8 zákona.
Zde uvedená hodnota nemůže být záporná.</t>
        </r>
      </text>
    </comment>
    <comment ref="B8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Dílčí základ daně z příjmů z pronájmu (§ 9 zákona).
Ztráta se vyjadřuje v záporné hodnotě.</t>
        </r>
      </text>
    </comment>
    <comment ref="B9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Dílčí základu daně z ostatních příjmů (§ 10 zákona).
Zde uvedená hodnota nemůže být záporná.</t>
        </r>
      </text>
    </comment>
    <comment ref="B10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Dílčí základ daně dle §6 plus kladná hodnota součtu dílčích základů daně dle §7,8,9,10.</t>
        </r>
      </text>
    </comment>
    <comment ref="B11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Do základu daně pro uplatnění ztráty nelze zahrnout dílčí základ daně dle §6.</t>
        </r>
      </text>
    </comment>
    <comment ref="B15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hodnotu daru (darů), který (které) jste poskytl (poskytla) podle § 15 odst. 1 zákona. Úhrnná hodnota daru (darů) ve zdaňovacím období musí přesáhnout 2 % ze základu daně ř. 42 anebo činit alespoň 1 000 Kč</t>
        </r>
      </text>
    </comment>
    <comment ref="B16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úroků zaplacených ve zdaňovacím období 2012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domácnosti nesmí překročit 300 000 Kč. Při placení úroků jen po část roku nesmí uplatňovaná částka překročit jednu dvanáctinu této maximální částky za každý měsíc placení úroků..
</t>
        </r>
      </text>
    </comment>
    <comment ref="B17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plateb příspěvků, které jste zaplatil (zaplatila) na své penzijní připojištění se státním příspěvkem uvedenou v potvrzení penzijního fondu o zaplacených příspěvcích na penzijní připojištění se státním příspěvkem na zdaňovací období 2012 sníženou o 6 000 Kč. Maximální částka, kterou lze takto odečíst za zdaňovací období 2012, činí 12 000 Kč.
</t>
        </r>
      </text>
    </comment>
    <comment ref="B18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pojistného, které jste zaplatil (zaplatila) na své soukromé životní pojištění uvedenou v potvrzení pojišťovny o zaplaceném pojistném na soukromé životní pojištění ve zdaňovacím období 2012. Maximální částka, kterou lze odečíst za zdaňovací období 2012, činí v úhrnu 12 000 Kč.
</t>
        </r>
      </text>
    </comment>
    <comment ref="B19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zaplacených členských příspěvků ve zdaňovacím období 2012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2012.
</t>
        </r>
      </text>
    </comment>
    <comment ref="B20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úhrady za zkoušky ověřující výsledky dalšího vzdělávání podle zákona č. 179/2006 Sb., max. však do výše 10 000 Kč za zdaňovací období 2012 (u poplatníka se zdravotním postižením max. 13 000 Kč a s těžším zdravotním postižením max. 15 000 Kč).
</t>
        </r>
      </text>
    </comment>
    <comment ref="B21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uveďte uplatňovanou výši výdajů (nákladů) vynaložených při realizaci výzkumu a vývoje (Pokyn D-288)..
</t>
        </r>
      </text>
    </comment>
    <comment ref="B27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písm. a) zákona.
</t>
        </r>
      </text>
    </comment>
    <comment ref="B28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písm. b) – uveďte částku 24 840 Kč ročně, jestliže Vaše (Váš) manželka (manžel), která (který) ve zdaňovacím období nebo v jeho části nebyla (nebyl) držitelkou (držitelem) průkazu mimořádných výhod III. stupně (zvlášť těžké postižení s potřebou průvodce) - průkaz ZTP/P (dále jen „průkaz ZTP/P“), žije s Vámi v domácnosti a nemá vlastní příjmy (podle § 35ba odst. 1 písm. b) zákona) přesahující částku 68 000 Kč ročně. Jestliže vyživujete v domácnosti manželku (manžela) při současném splnění podmínky uvedeného vlastního příjmu jen několik kalendářních měsíců ve zdaňovacím období, daň snížíte o částku 2 070 Kč za každý kalendářní měsíc, na jehož počátku jste manželku (manžela) vyživoval (vyživovala).</t>
        </r>
      </text>
    </comment>
    <comment ref="B29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písm. b) zákona - uveďte částku 49 680 Kč ročně, je-li Vaše (Váš) manželka (manžel) držitelkou (držitelem) průkazu ZTP/P. Jestliže vyživujete v domácnosti manželku (manžela) při současném splnění podmínky výše uvedeného vlastního příjmu jen po několik kalendářních měsíců ve zdaňovacím období, základ daně snížíte o částku 4 140 Kč za každý kalendářní měsíc, na jehož počátku jste manželku (manžela) vyživoval (vyživovala.
</t>
        </r>
      </text>
    </comment>
    <comment ref="B30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písmeno c) zákona – uveďte částku 2 520 Kč ročně (210 Kč měsíčně), pokud pobíráte invalidní důchod pro invaliditu prvního nebo druhého stupně z důchodového pojištění podle zákona o důchodovém pojištění nebo zanikl-li nárok na částečný invalidní důchod z důvodu souběhu nároku na výplatu tohoto invalidního důchodu a starobního důchodu.
</t>
        </r>
      </text>
    </comment>
    <comment ref="B31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písmeno d) zákona – uveďte částku 5 040 Kč ročně (420 Kč měsíčně), pobíráte-li invalidní důchod pro invaliditu třetího stupně nebo jiný důchod z důchodového pojištění podle zákona o důchodovém pojištění, u něhož jednou z podmínek přiznání je, že je invalidní ve třetím stupni, zanikl-li nárok na plný invalidní důchod z důvodu souběhu nároku na výplatu invalidního důchodu pro invaliditu třetího stupně a starobního důchodu nebo je poplatník podle zvláštních předpisů plně invalidní, avšak jeho žádost o plný invalidní důchod byla zamítnuta z jiných důvodů než proto, že není plně invalidní.</t>
        </r>
      </text>
    </comment>
    <comment ref="B32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písmeno e) zákona – uveďte částku 16 140 Kč ročně, jste-li držitelem (držitelkou) průkazu ZTP/P. Jestliže výše uvedená podmínka byla splněna pouze v několika kalendářních měsících ve zdaňovacím období, snížíte daň o částku 1 345 Kč za každý kalendářní měsíc, na jehož počátku byla podmínka splněna.
</t>
        </r>
      </text>
    </comment>
    <comment ref="B33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Částka podle § 35ba odst. 1 písmeno f) zákona – uveďte částku 4 020 Kč ročně, připravujete-li se soustavně na budoucí povolání studiem nebo předepsaným výcvikem, a to až do dovršení věku 26 let nebo po dobu prezenční formy studia v doktorském studijním programu, který poskytuje vysokoškolské vzdělání až do dovršení věku 28 let. Jestliže uvedená podmínka byla splněna pouze v několika kalendářních měsících ve zdaňovacím období, snížíte daň o částku 335 Kč za každý kalendářní měsíc, na jehož počátku byla podmínka splněna.</t>
        </r>
      </text>
    </comment>
    <comment ref="B34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Slevy celkem podle § 35 odst. 1 zákona a také sleva podle § 35a nebo 35b.
</t>
        </r>
      </text>
    </comment>
    <comment ref="B38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Pokud byly splněny podmínky po celé zdaňovací období 2012, máte nárok na daňové zvýhodnění ve výši 13 404 Kč na jedno dítě. Jedná-li se o dítě, které je držitelem průkazu ZTP/P, zvyšuje se na ně částka daňového zvýhodnění na dvojnásobek.</t>
        </r>
      </text>
    </comment>
    <comment ref="B39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výše daňového zvýhodnění, které ve formě slevy na dani můžete uplatnit maximálně do výše vypočtené daňové povinnosti po uplatnění ostatních slev.</t>
        </r>
      </text>
    </comment>
    <comment ref="B41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rozdíl daňového zvýhodnění a slevy na dani, jehož výsledkem je výše daňového bonusu. Daňový bonus můžete uplatnit pokud jste v roce 2012 měl/a příjem podle § 6, 7, 8 nebo 9 alespoň ve výši šestinásobku minimální mzdy, tj. 48000,- Kč při splnění všech dalších podmínek v § 35c zákona, pokud výše daňového bonusu činí alespoň 100 Kč, maximálně však do výše 60 300 Kč ročně.
</t>
        </r>
      </text>
    </comment>
    <comment ref="B42" authorId="0">
      <text>
        <r>
          <rPr>
            <b/>
            <sz val="8"/>
            <rFont val="Tahoma"/>
            <family val="0"/>
          </rPr>
          <t>Pokyn 25 5405/1 MFin 5405/1 - vzor č. 20:</t>
        </r>
        <r>
          <rPr>
            <sz val="8"/>
            <rFont val="Tahoma"/>
            <family val="0"/>
          </rPr>
          <t xml:space="preserve">
úhrn měsíčních daňových bonusů, které Vám jako zaměstnanci byly zaměstnavatelem vyplaceny za zdaňovací období 2012. Údaje zjistíte z „Potvrzení“ vystaveného jednotlivými zaměstnavateli.</t>
        </r>
      </text>
    </comment>
    <comment ref="B47" authorId="0">
      <text>
        <r>
          <rPr>
            <b/>
            <sz val="8"/>
            <rFont val="Tahoma"/>
            <family val="0"/>
          </rPr>
          <t>Martin Šťastný Daniel (v návaznosti na Pokyny MFČR):</t>
        </r>
        <r>
          <rPr>
            <sz val="8"/>
            <rFont val="Tahoma"/>
            <family val="0"/>
          </rPr>
          <t xml:space="preserve">
Daň po uplatnění daňového zvýhodnění ponížená o 
rozdíl na daňovém bonusu a odvedených zálohách celkem
V případě, že podáte žádost o vrácení přeplatku a vratitelný přeplatek nevznikne do 60 dnů ode dne podání žádosti, žádost správce daně zamítne. Neuvedete-li výši přeplatků, který žádáte vrátit, bude Vám vrácena celá výše vratitelného přeplatku.</t>
        </r>
      </text>
    </comment>
  </commentList>
</comments>
</file>

<file path=xl/sharedStrings.xml><?xml version="1.0" encoding="utf-8"?>
<sst xmlns="http://schemas.openxmlformats.org/spreadsheetml/2006/main" count="97" uniqueCount="61">
  <si>
    <t>Sleva na dani</t>
  </si>
  <si>
    <t>Daňový bonus</t>
  </si>
  <si>
    <t>Rozdíl na daňovém bonusu</t>
  </si>
  <si>
    <t>Slevy na dani</t>
  </si>
  <si>
    <t>Daň po uplatnění slev</t>
  </si>
  <si>
    <t>(+) Doplatek, (–) Přeplatek</t>
  </si>
  <si>
    <t>Daň po uplatnění daňového zvýhodnění</t>
  </si>
  <si>
    <t xml:space="preserve">Dílčí základy daně </t>
  </si>
  <si>
    <t>z kapitálového majetku</t>
  </si>
  <si>
    <t>z ostatních příjmů</t>
  </si>
  <si>
    <t>Vyplňte v celých Kč</t>
  </si>
  <si>
    <t>Korekce výpočtu daně</t>
  </si>
  <si>
    <t>Výpočet nových záloh</t>
  </si>
  <si>
    <t>z podnikání a z jiné samostatné výdělečné činnosti (případně ztráta)</t>
  </si>
  <si>
    <t>z pronájmu (případně ztráta)</t>
  </si>
  <si>
    <t>Základ daně ze kterého je možno uplatnit ztrátu</t>
  </si>
  <si>
    <t>Uplatňovaná výše ztráty vzniklé z předchozích období</t>
  </si>
  <si>
    <t>Základ daně po odečtení ztráty z předchozích období</t>
  </si>
  <si>
    <t>Nezdanitelné části základu daně, odčitatelné položky</t>
  </si>
  <si>
    <t>min</t>
  </si>
  <si>
    <t>max</t>
  </si>
  <si>
    <t>Poskytnuté dary</t>
  </si>
  <si>
    <t>Úroky z úvěrů (hypotéky a stavební spoření)</t>
  </si>
  <si>
    <t>Penzijní připojištění</t>
  </si>
  <si>
    <t>Životní pojištění</t>
  </si>
  <si>
    <t>Odborové příspěvky</t>
  </si>
  <si>
    <t xml:space="preserve">Úhrady za zkoušky ověřující výsledky dalšího vzdělávání </t>
  </si>
  <si>
    <t>Výzkum a vývoj</t>
  </si>
  <si>
    <t>Upravený základ daně (zaokr. na celá sta dolů)</t>
  </si>
  <si>
    <t>Sazba daně</t>
  </si>
  <si>
    <t>Vypočtená daň</t>
  </si>
  <si>
    <t>Daňová ztáta k uplatnění v dalších obdobích</t>
  </si>
  <si>
    <t>Základní - na poplatníka</t>
  </si>
  <si>
    <t>Na manžel/ku</t>
  </si>
  <si>
    <t>Na manžel/ku ZTP/P</t>
  </si>
  <si>
    <t>Na částečnou invaliditu</t>
  </si>
  <si>
    <t>Na plnou invaliditu</t>
  </si>
  <si>
    <t>Na držitele ZTP/P</t>
  </si>
  <si>
    <t>Na studium</t>
  </si>
  <si>
    <t>Úhrn daňových bonusů vyplacených zaměstnavatelem</t>
  </si>
  <si>
    <t>Celkem sražených záloh zaměstnavateli</t>
  </si>
  <si>
    <t>Celkem na ostatních zálohách zaplaceno</t>
  </si>
  <si>
    <t>V případě zadání chybné hodnoty je hodnota podbarvena červeně</t>
  </si>
  <si>
    <t>Podrobnější informace k řádkům obsahuje komentář (červený trojúhelník v pravém horním rohu pole)</t>
  </si>
  <si>
    <t>Fyzické osoby</t>
  </si>
  <si>
    <t>--&gt;</t>
  </si>
  <si>
    <t>NOVÁ ZÁLOHA</t>
  </si>
  <si>
    <t>DAŇ PRO VÝPOČET ZÁLOHY</t>
  </si>
  <si>
    <t>x</t>
  </si>
  <si>
    <t>&lt;--</t>
  </si>
  <si>
    <t>ÚPRAVA DLE §38a odst.5</t>
  </si>
  <si>
    <t>PERIODICITA PLATEB</t>
  </si>
  <si>
    <t>ZD snížený o DZD dle §10</t>
  </si>
  <si>
    <t>Počet měsíců všech vyživovaných zdravých dětí</t>
  </si>
  <si>
    <t>Počet měsíců všech vyživovaných dětí s průkazem ZTP/P</t>
  </si>
  <si>
    <t>Základ daně pro výpočet hodnoty uplatnění darů</t>
  </si>
  <si>
    <t>orientační výpočet daně z příjmů za rok 2012</t>
  </si>
  <si>
    <t>Na postižené zaměstnance, příp. investiční pobídky</t>
  </si>
  <si>
    <t>Daňové zvýhodnění na vyživované děti</t>
  </si>
  <si>
    <t xml:space="preserve">ze závislé činnosti včetně povinného pojistného </t>
  </si>
  <si>
    <t>Běžný termín pro podání DAP je 2.4.2013, odložený (podává daňový poradce) 1.7.2013.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</si>
</sst>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0"/>
      <color indexed="9"/>
      <name val="Arial CE"/>
      <family val="0"/>
    </font>
    <font>
      <b/>
      <sz val="8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10"/>
      <name val="Arial CE"/>
      <family val="0"/>
    </font>
    <font>
      <sz val="8"/>
      <name val="Arial CE"/>
      <family val="0"/>
    </font>
    <font>
      <b/>
      <sz val="10"/>
      <color indexed="9"/>
      <name val="Courier New"/>
      <family val="3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/>
      <protection hidden="1" locked="0"/>
    </xf>
    <xf numFmtId="3" fontId="9" fillId="0" borderId="11" xfId="0" applyNumberFormat="1" applyFont="1" applyFill="1" applyBorder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49" fontId="0" fillId="33" borderId="0" xfId="0" applyNumberForma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10" fillId="34" borderId="12" xfId="0" applyFont="1" applyFill="1" applyBorder="1" applyAlignment="1" applyProtection="1">
      <alignment vertical="center"/>
      <protection hidden="1" locked="0"/>
    </xf>
    <xf numFmtId="0" fontId="15" fillId="34" borderId="13" xfId="0" applyFont="1" applyFill="1" applyBorder="1" applyAlignment="1" applyProtection="1">
      <alignment horizontal="right" vertical="center"/>
      <protection hidden="1" locked="0"/>
    </xf>
    <xf numFmtId="0" fontId="15" fillId="35" borderId="14" xfId="0" applyFont="1" applyFill="1" applyBorder="1" applyAlignment="1" applyProtection="1">
      <alignment horizontal="right" vertical="center"/>
      <protection hidden="1" locked="0"/>
    </xf>
    <xf numFmtId="0" fontId="16" fillId="0" borderId="15" xfId="0" applyFont="1" applyBorder="1" applyAlignment="1" applyProtection="1">
      <alignment horizontal="right"/>
      <protection hidden="1" locked="0"/>
    </xf>
    <xf numFmtId="0" fontId="16" fillId="0" borderId="16" xfId="0" applyFont="1" applyBorder="1" applyAlignment="1" applyProtection="1">
      <alignment horizontal="right"/>
      <protection hidden="1" locked="0"/>
    </xf>
    <xf numFmtId="0" fontId="7" fillId="34" borderId="17" xfId="0" applyFont="1" applyFill="1" applyBorder="1" applyAlignment="1" applyProtection="1">
      <alignment vertical="center"/>
      <protection hidden="1" locked="0"/>
    </xf>
    <xf numFmtId="0" fontId="15" fillId="34" borderId="18" xfId="0" applyFont="1" applyFill="1" applyBorder="1" applyAlignment="1" applyProtection="1">
      <alignment horizontal="right" vertical="center"/>
      <protection hidden="1" locked="0"/>
    </xf>
    <xf numFmtId="0" fontId="14" fillId="35" borderId="19" xfId="0" applyFont="1" applyFill="1" applyBorder="1" applyAlignment="1" applyProtection="1">
      <alignment horizontal="right" vertical="center"/>
      <protection hidden="1" locked="0"/>
    </xf>
    <xf numFmtId="0" fontId="14" fillId="34" borderId="12" xfId="0" applyFont="1" applyFill="1" applyBorder="1" applyAlignment="1" applyProtection="1">
      <alignment/>
      <protection hidden="1" locked="0"/>
    </xf>
    <xf numFmtId="3" fontId="15" fillId="34" borderId="13" xfId="0" applyNumberFormat="1" applyFont="1" applyFill="1" applyBorder="1" applyAlignment="1" applyProtection="1">
      <alignment/>
      <protection hidden="1" locked="0"/>
    </xf>
    <xf numFmtId="3" fontId="14" fillId="34" borderId="13" xfId="0" applyNumberFormat="1" applyFont="1" applyFill="1" applyBorder="1" applyAlignment="1" applyProtection="1">
      <alignment/>
      <protection hidden="1" locked="0"/>
    </xf>
    <xf numFmtId="0" fontId="14" fillId="34" borderId="14" xfId="0" applyFont="1" applyFill="1" applyBorder="1" applyAlignment="1" applyProtection="1">
      <alignment/>
      <protection hidden="1" locked="0"/>
    </xf>
    <xf numFmtId="0" fontId="17" fillId="0" borderId="15" xfId="0" applyFont="1" applyBorder="1" applyAlignment="1" applyProtection="1">
      <alignment/>
      <protection hidden="1" locked="0"/>
    </xf>
    <xf numFmtId="0" fontId="17" fillId="0" borderId="16" xfId="0" applyFont="1" applyBorder="1" applyAlignment="1" applyProtection="1">
      <alignment/>
      <protection hidden="1" locked="0"/>
    </xf>
    <xf numFmtId="0" fontId="15" fillId="34" borderId="20" xfId="0" applyFont="1" applyFill="1" applyBorder="1" applyAlignment="1" applyProtection="1">
      <alignment horizontal="left" wrapText="1" indent="2"/>
      <protection hidden="1" locked="0"/>
    </xf>
    <xf numFmtId="3" fontId="9" fillId="34" borderId="21" xfId="0" applyNumberFormat="1" applyFont="1" applyFill="1" applyBorder="1" applyAlignment="1" applyProtection="1">
      <alignment/>
      <protection hidden="1" locked="0"/>
    </xf>
    <xf numFmtId="3" fontId="9" fillId="34" borderId="22" xfId="0" applyNumberFormat="1" applyFont="1" applyFill="1" applyBorder="1" applyAlignment="1" applyProtection="1">
      <alignment/>
      <protection hidden="1" locked="0"/>
    </xf>
    <xf numFmtId="0" fontId="16" fillId="0" borderId="15" xfId="0" applyFont="1" applyBorder="1" applyAlignment="1" applyProtection="1">
      <alignment/>
      <protection hidden="1" locked="0"/>
    </xf>
    <xf numFmtId="0" fontId="16" fillId="0" borderId="16" xfId="0" applyFont="1" applyBorder="1" applyAlignment="1" applyProtection="1">
      <alignment/>
      <protection hidden="1" locked="0"/>
    </xf>
    <xf numFmtId="49" fontId="0" fillId="33" borderId="0" xfId="0" applyNumberFormat="1" applyFill="1" applyAlignment="1" applyProtection="1">
      <alignment horizontal="center"/>
      <protection hidden="1" locked="0"/>
    </xf>
    <xf numFmtId="0" fontId="9" fillId="35" borderId="23" xfId="0" applyFont="1" applyFill="1" applyBorder="1" applyAlignment="1" applyProtection="1">
      <alignment horizontal="center"/>
      <protection hidden="1" locked="0"/>
    </xf>
    <xf numFmtId="0" fontId="14" fillId="34" borderId="20" xfId="0" applyFont="1" applyFill="1" applyBorder="1" applyAlignment="1" applyProtection="1">
      <alignment/>
      <protection hidden="1" locked="0"/>
    </xf>
    <xf numFmtId="3" fontId="10" fillId="34" borderId="11" xfId="0" applyNumberFormat="1" applyFont="1" applyFill="1" applyBorder="1" applyAlignment="1" applyProtection="1">
      <alignment/>
      <protection hidden="1" locked="0"/>
    </xf>
    <xf numFmtId="3" fontId="10" fillId="34" borderId="21" xfId="0" applyNumberFormat="1" applyFont="1" applyFill="1" applyBorder="1" applyAlignment="1" applyProtection="1">
      <alignment/>
      <protection hidden="1" locked="0"/>
    </xf>
    <xf numFmtId="49" fontId="1" fillId="33" borderId="0" xfId="0" applyNumberFormat="1" applyFont="1" applyFill="1" applyAlignment="1" applyProtection="1">
      <alignment/>
      <protection hidden="1" locked="0"/>
    </xf>
    <xf numFmtId="3" fontId="10" fillId="34" borderId="22" xfId="0" applyNumberFormat="1" applyFont="1" applyFill="1" applyBorder="1" applyAlignment="1" applyProtection="1">
      <alignment/>
      <protection hidden="1" locked="0"/>
    </xf>
    <xf numFmtId="0" fontId="14" fillId="34" borderId="24" xfId="0" applyFont="1" applyFill="1" applyBorder="1" applyAlignment="1" applyProtection="1">
      <alignment wrapText="1"/>
      <protection hidden="1" locked="0"/>
    </xf>
    <xf numFmtId="3" fontId="10" fillId="34" borderId="25" xfId="0" applyNumberFormat="1" applyFont="1" applyFill="1" applyBorder="1" applyAlignment="1" applyProtection="1">
      <alignment/>
      <protection hidden="1" locked="0"/>
    </xf>
    <xf numFmtId="3" fontId="10" fillId="34" borderId="26" xfId="0" applyNumberFormat="1" applyFont="1" applyFill="1" applyBorder="1" applyAlignment="1" applyProtection="1">
      <alignment/>
      <protection hidden="1" locked="0"/>
    </xf>
    <xf numFmtId="3" fontId="10" fillId="35" borderId="22" xfId="0" applyNumberFormat="1" applyFont="1" applyFill="1" applyBorder="1" applyAlignment="1" applyProtection="1">
      <alignment/>
      <protection hidden="1" locked="0"/>
    </xf>
    <xf numFmtId="0" fontId="6" fillId="36" borderId="0" xfId="0" applyFont="1" applyFill="1" applyAlignment="1" applyProtection="1">
      <alignment horizontal="right"/>
      <protection hidden="1" locked="0"/>
    </xf>
    <xf numFmtId="0" fontId="15" fillId="34" borderId="27" xfId="0" applyFont="1" applyFill="1" applyBorder="1" applyAlignment="1" applyProtection="1">
      <alignment wrapText="1"/>
      <protection hidden="1" locked="0"/>
    </xf>
    <xf numFmtId="3" fontId="10" fillId="34" borderId="28" xfId="0" applyNumberFormat="1" applyFont="1" applyFill="1" applyBorder="1" applyAlignment="1" applyProtection="1">
      <alignment/>
      <protection hidden="1" locked="0"/>
    </xf>
    <xf numFmtId="3" fontId="10" fillId="34" borderId="29" xfId="0" applyNumberFormat="1" applyFont="1" applyFill="1" applyBorder="1" applyAlignment="1" applyProtection="1">
      <alignment/>
      <protection hidden="1" locked="0"/>
    </xf>
    <xf numFmtId="0" fontId="9" fillId="34" borderId="30" xfId="0" applyFont="1" applyFill="1" applyBorder="1" applyAlignment="1" applyProtection="1">
      <alignment/>
      <protection hidden="1" locked="0"/>
    </xf>
    <xf numFmtId="3" fontId="10" fillId="0" borderId="11" xfId="0" applyNumberFormat="1" applyFont="1" applyFill="1" applyBorder="1" applyAlignment="1" applyProtection="1">
      <alignment/>
      <protection hidden="1" locked="0"/>
    </xf>
    <xf numFmtId="0" fontId="15" fillId="34" borderId="20" xfId="0" applyFont="1" applyFill="1" applyBorder="1" applyAlignment="1" applyProtection="1">
      <alignment horizontal="left" indent="2"/>
      <protection hidden="1" locked="0"/>
    </xf>
    <xf numFmtId="0" fontId="15" fillId="34" borderId="24" xfId="0" applyFont="1" applyFill="1" applyBorder="1" applyAlignment="1" applyProtection="1">
      <alignment horizontal="left" indent="2"/>
      <protection hidden="1" locked="0"/>
    </xf>
    <xf numFmtId="3" fontId="10" fillId="0" borderId="25" xfId="0" applyNumberFormat="1" applyFont="1" applyFill="1" applyBorder="1" applyAlignment="1" applyProtection="1">
      <alignment/>
      <protection hidden="1" locked="0"/>
    </xf>
    <xf numFmtId="3" fontId="9" fillId="34" borderId="31" xfId="0" applyNumberFormat="1" applyFont="1" applyFill="1" applyBorder="1" applyAlignment="1" applyProtection="1">
      <alignment/>
      <protection hidden="1" locked="0"/>
    </xf>
    <xf numFmtId="0" fontId="14" fillId="34" borderId="27" xfId="0" applyFont="1" applyFill="1" applyBorder="1" applyAlignment="1" applyProtection="1">
      <alignment wrapText="1"/>
      <protection hidden="1" locked="0"/>
    </xf>
    <xf numFmtId="3" fontId="10" fillId="35" borderId="30" xfId="0" applyNumberFormat="1" applyFont="1" applyFill="1" applyBorder="1" applyAlignment="1" applyProtection="1">
      <alignment/>
      <protection hidden="1" locked="0"/>
    </xf>
    <xf numFmtId="0" fontId="15" fillId="34" borderId="20" xfId="0" applyFont="1" applyFill="1" applyBorder="1" applyAlignment="1" applyProtection="1">
      <alignment/>
      <protection hidden="1" locked="0"/>
    </xf>
    <xf numFmtId="9" fontId="9" fillId="34" borderId="11" xfId="0" applyNumberFormat="1" applyFont="1" applyFill="1" applyBorder="1" applyAlignment="1" applyProtection="1">
      <alignment/>
      <protection hidden="1" locked="0"/>
    </xf>
    <xf numFmtId="9" fontId="9" fillId="34" borderId="21" xfId="0" applyNumberFormat="1" applyFont="1" applyFill="1" applyBorder="1" applyAlignment="1" applyProtection="1">
      <alignment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9" fontId="9" fillId="34" borderId="22" xfId="0" applyNumberFormat="1" applyFont="1" applyFill="1" applyBorder="1" applyAlignment="1" applyProtection="1">
      <alignment/>
      <protection hidden="1" locked="0"/>
    </xf>
    <xf numFmtId="0" fontId="15" fillId="0" borderId="15" xfId="0" applyFont="1" applyBorder="1" applyAlignment="1" applyProtection="1">
      <alignment/>
      <protection hidden="1" locked="0"/>
    </xf>
    <xf numFmtId="0" fontId="15" fillId="0" borderId="16" xfId="0" applyFont="1" applyBorder="1" applyAlignment="1" applyProtection="1">
      <alignment/>
      <protection hidden="1" locked="0"/>
    </xf>
    <xf numFmtId="0" fontId="14" fillId="0" borderId="15" xfId="0" applyFont="1" applyBorder="1" applyAlignment="1" applyProtection="1">
      <alignment/>
      <protection hidden="1" locked="0"/>
    </xf>
    <xf numFmtId="0" fontId="14" fillId="0" borderId="16" xfId="0" applyFont="1" applyBorder="1" applyAlignment="1" applyProtection="1">
      <alignment/>
      <protection hidden="1" locked="0"/>
    </xf>
    <xf numFmtId="0" fontId="14" fillId="34" borderId="24" xfId="0" applyFont="1" applyFill="1" applyBorder="1" applyAlignment="1" applyProtection="1">
      <alignment/>
      <protection hidden="1" locked="0"/>
    </xf>
    <xf numFmtId="0" fontId="14" fillId="34" borderId="27" xfId="0" applyFont="1" applyFill="1" applyBorder="1" applyAlignment="1" applyProtection="1">
      <alignment/>
      <protection hidden="1" locked="0"/>
    </xf>
    <xf numFmtId="0" fontId="9" fillId="34" borderId="28" xfId="0" applyFont="1" applyFill="1" applyBorder="1" applyAlignment="1" applyProtection="1">
      <alignment/>
      <protection hidden="1" locked="0"/>
    </xf>
    <xf numFmtId="0" fontId="9" fillId="34" borderId="29" xfId="0" applyFont="1" applyFill="1" applyBorder="1" applyAlignment="1" applyProtection="1">
      <alignment/>
      <protection hidden="1" locked="0"/>
    </xf>
    <xf numFmtId="3" fontId="9" fillId="34" borderId="11" xfId="0" applyNumberFormat="1" applyFont="1" applyFill="1" applyBorder="1" applyAlignment="1" applyProtection="1">
      <alignment/>
      <protection hidden="1" locked="0"/>
    </xf>
    <xf numFmtId="4" fontId="14" fillId="34" borderId="24" xfId="0" applyNumberFormat="1" applyFont="1" applyFill="1" applyBorder="1" applyAlignment="1" applyProtection="1">
      <alignment horizontal="left"/>
      <protection hidden="1" locked="0"/>
    </xf>
    <xf numFmtId="3" fontId="10" fillId="34" borderId="25" xfId="0" applyNumberFormat="1" applyFont="1" applyFill="1" applyBorder="1" applyAlignment="1" applyProtection="1">
      <alignment/>
      <protection hidden="1" locked="0"/>
    </xf>
    <xf numFmtId="3" fontId="10" fillId="35" borderId="31" xfId="0" applyNumberFormat="1" applyFont="1" applyFill="1" applyBorder="1" applyAlignment="1" applyProtection="1">
      <alignment/>
      <protection hidden="1" locked="0"/>
    </xf>
    <xf numFmtId="4" fontId="15" fillId="34" borderId="27" xfId="0" applyNumberFormat="1" applyFont="1" applyFill="1" applyBorder="1" applyAlignment="1" applyProtection="1">
      <alignment horizontal="left" indent="2"/>
      <protection hidden="1" locked="0"/>
    </xf>
    <xf numFmtId="4" fontId="15" fillId="34" borderId="20" xfId="0" applyNumberFormat="1" applyFont="1" applyFill="1" applyBorder="1" applyAlignment="1" applyProtection="1">
      <alignment horizontal="left" indent="2"/>
      <protection hidden="1" locked="0"/>
    </xf>
    <xf numFmtId="4" fontId="15" fillId="34" borderId="20" xfId="0" applyNumberFormat="1" applyFont="1" applyFill="1" applyBorder="1" applyAlignment="1" applyProtection="1">
      <alignment horizontal="left"/>
      <protection hidden="1" locked="0"/>
    </xf>
    <xf numFmtId="3" fontId="9" fillId="34" borderId="11" xfId="0" applyNumberFormat="1" applyFont="1" applyFill="1" applyBorder="1" applyAlignment="1" applyProtection="1">
      <alignment/>
      <protection hidden="1" locked="0"/>
    </xf>
    <xf numFmtId="49" fontId="15" fillId="34" borderId="20" xfId="0" applyNumberFormat="1" applyFont="1" applyFill="1" applyBorder="1" applyAlignment="1" applyProtection="1">
      <alignment horizontal="left"/>
      <protection hidden="1" locked="0"/>
    </xf>
    <xf numFmtId="49" fontId="14" fillId="34" borderId="24" xfId="0" applyNumberFormat="1" applyFont="1" applyFill="1" applyBorder="1" applyAlignment="1" applyProtection="1">
      <alignment horizontal="left"/>
      <protection hidden="1" locked="0"/>
    </xf>
    <xf numFmtId="3" fontId="10" fillId="35" borderId="32" xfId="0" applyNumberFormat="1" applyFont="1" applyFill="1" applyBorder="1" applyAlignment="1" applyProtection="1">
      <alignment/>
      <protection hidden="1" locked="0"/>
    </xf>
    <xf numFmtId="49" fontId="1" fillId="33" borderId="0" xfId="0" applyNumberFormat="1" applyFont="1" applyFill="1" applyAlignment="1" applyProtection="1">
      <alignment horizontal="center"/>
      <protection hidden="1" locked="0"/>
    </xf>
    <xf numFmtId="0" fontId="13" fillId="36" borderId="0" xfId="0" applyFont="1" applyFill="1" applyAlignment="1" applyProtection="1">
      <alignment horizontal="right"/>
      <protection hidden="1" locked="0"/>
    </xf>
    <xf numFmtId="49" fontId="15" fillId="34" borderId="27" xfId="0" applyNumberFormat="1" applyFont="1" applyFill="1" applyBorder="1" applyAlignment="1" applyProtection="1">
      <alignment horizontal="left"/>
      <protection hidden="1" locked="0"/>
    </xf>
    <xf numFmtId="3" fontId="9" fillId="34" borderId="28" xfId="0" applyNumberFormat="1" applyFont="1" applyFill="1" applyBorder="1" applyAlignment="1" applyProtection="1">
      <alignment/>
      <protection hidden="1" locked="0"/>
    </xf>
    <xf numFmtId="3" fontId="9" fillId="34" borderId="29" xfId="0" applyNumberFormat="1" applyFont="1" applyFill="1" applyBorder="1" applyAlignment="1" applyProtection="1">
      <alignment/>
      <protection hidden="1" locked="0"/>
    </xf>
    <xf numFmtId="0" fontId="9" fillId="35" borderId="33" xfId="0" applyFont="1" applyFill="1" applyBorder="1" applyAlignment="1" applyProtection="1">
      <alignment/>
      <protection hidden="1" locked="0"/>
    </xf>
    <xf numFmtId="0" fontId="10" fillId="35" borderId="33" xfId="0" applyFont="1" applyFill="1" applyBorder="1" applyAlignment="1" applyProtection="1">
      <alignment horizontal="right"/>
      <protection hidden="1" locked="0"/>
    </xf>
    <xf numFmtId="4" fontId="15" fillId="34" borderId="24" xfId="0" applyNumberFormat="1" applyFont="1" applyFill="1" applyBorder="1" applyAlignment="1" applyProtection="1">
      <alignment horizontal="left"/>
      <protection hidden="1" locked="0"/>
    </xf>
    <xf numFmtId="3" fontId="9" fillId="34" borderId="25" xfId="0" applyNumberFormat="1" applyFont="1" applyFill="1" applyBorder="1" applyAlignment="1" applyProtection="1">
      <alignment horizontal="right"/>
      <protection hidden="1" locked="0"/>
    </xf>
    <xf numFmtId="3" fontId="9" fillId="34" borderId="26" xfId="0" applyNumberFormat="1" applyFont="1" applyFill="1" applyBorder="1" applyAlignment="1" applyProtection="1">
      <alignment/>
      <protection hidden="1" locked="0"/>
    </xf>
    <xf numFmtId="4" fontId="8" fillId="34" borderId="12" xfId="0" applyNumberFormat="1" applyFont="1" applyFill="1" applyBorder="1" applyAlignment="1" applyProtection="1">
      <alignment/>
      <protection hidden="1" locked="0"/>
    </xf>
    <xf numFmtId="0" fontId="9" fillId="34" borderId="13" xfId="0" applyFont="1" applyFill="1" applyBorder="1" applyAlignment="1" applyProtection="1">
      <alignment/>
      <protection hidden="1" locked="0"/>
    </xf>
    <xf numFmtId="0" fontId="9" fillId="34" borderId="13" xfId="0" applyFont="1" applyFill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/>
      <protection hidden="1" locked="0"/>
    </xf>
    <xf numFmtId="0" fontId="9" fillId="0" borderId="16" xfId="0" applyFont="1" applyBorder="1" applyAlignment="1" applyProtection="1">
      <alignment/>
      <protection hidden="1" locked="0"/>
    </xf>
    <xf numFmtId="4" fontId="7" fillId="34" borderId="20" xfId="0" applyNumberFormat="1" applyFont="1" applyFill="1" applyBorder="1" applyAlignment="1" applyProtection="1">
      <alignment horizontal="left"/>
      <protection hidden="1" locked="0"/>
    </xf>
    <xf numFmtId="3" fontId="10" fillId="34" borderId="11" xfId="0" applyNumberFormat="1" applyFont="1" applyFill="1" applyBorder="1" applyAlignment="1" applyProtection="1">
      <alignment horizontal="right"/>
      <protection hidden="1" locked="0"/>
    </xf>
    <xf numFmtId="3" fontId="10" fillId="35" borderId="33" xfId="0" applyNumberFormat="1" applyFont="1" applyFill="1" applyBorder="1" applyAlignment="1" applyProtection="1">
      <alignment horizontal="right"/>
      <protection hidden="1" locked="0"/>
    </xf>
    <xf numFmtId="4" fontId="8" fillId="34" borderId="17" xfId="0" applyNumberFormat="1" applyFont="1" applyFill="1" applyBorder="1" applyAlignment="1" applyProtection="1">
      <alignment/>
      <protection hidden="1" locked="0"/>
    </xf>
    <xf numFmtId="0" fontId="8" fillId="34" borderId="18" xfId="0" applyFont="1" applyFill="1" applyBorder="1" applyAlignment="1" applyProtection="1">
      <alignment/>
      <protection hidden="1" locked="0"/>
    </xf>
    <xf numFmtId="0" fontId="8" fillId="34" borderId="18" xfId="0" applyFont="1" applyFill="1" applyBorder="1" applyAlignment="1" applyProtection="1">
      <alignment/>
      <protection hidden="1" locked="0"/>
    </xf>
    <xf numFmtId="0" fontId="8" fillId="35" borderId="34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 locked="0"/>
    </xf>
    <xf numFmtId="0" fontId="6" fillId="37" borderId="0" xfId="0" applyFont="1" applyFill="1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4"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29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FF"/>
      </font>
      <fill>
        <patternFill>
          <bgColor rgb="FFFF80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5" zoomScaleNormal="85" zoomScalePageLayoutView="0" workbookViewId="0" topLeftCell="A1">
      <selection activeCell="C29" sqref="C29"/>
    </sheetView>
  </sheetViews>
  <sheetFormatPr defaultColWidth="9.00390625" defaultRowHeight="12.75"/>
  <cols>
    <col min="1" max="1" width="3.75390625" style="5" customWidth="1"/>
    <col min="2" max="2" width="44.875" style="5" customWidth="1"/>
    <col min="3" max="3" width="15.375" style="5" bestFit="1" customWidth="1"/>
    <col min="4" max="4" width="15.25390625" style="5" customWidth="1"/>
    <col min="5" max="5" width="2.875" style="99" customWidth="1"/>
    <col min="6" max="6" width="16.00390625" style="5" bestFit="1" customWidth="1"/>
    <col min="7" max="7" width="4.625" style="5" hidden="1" customWidth="1"/>
    <col min="8" max="8" width="11.00390625" style="5" hidden="1" customWidth="1"/>
    <col min="9" max="9" width="3.25390625" style="96" bestFit="1" customWidth="1"/>
    <col min="10" max="10" width="26.75390625" style="5" bestFit="1" customWidth="1"/>
    <col min="11" max="16384" width="9.125" style="5" customWidth="1"/>
  </cols>
  <sheetData>
    <row r="1" spans="1:9" ht="14.25" customHeight="1" thickBot="1">
      <c r="A1" s="3"/>
      <c r="B1" s="3"/>
      <c r="C1" s="3"/>
      <c r="D1" s="3"/>
      <c r="E1" s="4"/>
      <c r="F1" s="3"/>
      <c r="I1" s="6"/>
    </row>
    <row r="2" spans="1:9" ht="27.75" customHeight="1">
      <c r="A2" s="3"/>
      <c r="B2" s="7" t="s">
        <v>44</v>
      </c>
      <c r="C2" s="8"/>
      <c r="D2" s="8"/>
      <c r="E2" s="4"/>
      <c r="F2" s="9"/>
      <c r="G2" s="10"/>
      <c r="H2" s="11"/>
      <c r="I2" s="6"/>
    </row>
    <row r="3" spans="1:9" ht="27.75" customHeight="1" thickBot="1">
      <c r="A3" s="3"/>
      <c r="B3" s="12" t="s">
        <v>56</v>
      </c>
      <c r="C3" s="13" t="s">
        <v>10</v>
      </c>
      <c r="D3" s="13" t="s">
        <v>11</v>
      </c>
      <c r="E3" s="4"/>
      <c r="F3" s="14" t="s">
        <v>12</v>
      </c>
      <c r="G3" s="10"/>
      <c r="H3" s="11"/>
      <c r="I3" s="6"/>
    </row>
    <row r="4" spans="1:9" ht="12.75">
      <c r="A4" s="3"/>
      <c r="B4" s="15" t="s">
        <v>7</v>
      </c>
      <c r="C4" s="16"/>
      <c r="D4" s="17"/>
      <c r="E4" s="4"/>
      <c r="F4" s="18"/>
      <c r="G4" s="19"/>
      <c r="H4" s="20"/>
      <c r="I4" s="6"/>
    </row>
    <row r="5" spans="1:9" ht="13.5">
      <c r="A5" s="3"/>
      <c r="B5" s="21" t="s">
        <v>59</v>
      </c>
      <c r="C5" s="1"/>
      <c r="D5" s="22">
        <f>IF(C5&lt;0,0,C5)</f>
        <v>0</v>
      </c>
      <c r="E5" s="4" t="s">
        <v>45</v>
      </c>
      <c r="F5" s="23">
        <f>D5</f>
        <v>0</v>
      </c>
      <c r="G5" s="24"/>
      <c r="H5" s="25"/>
      <c r="I5" s="6"/>
    </row>
    <row r="6" spans="1:9" ht="12.75" customHeight="1">
      <c r="A6" s="3"/>
      <c r="B6" s="21" t="s">
        <v>13</v>
      </c>
      <c r="C6" s="1"/>
      <c r="D6" s="22">
        <f>C6</f>
        <v>0</v>
      </c>
      <c r="E6" s="4" t="s">
        <v>45</v>
      </c>
      <c r="F6" s="23">
        <f>D6</f>
        <v>0</v>
      </c>
      <c r="G6" s="24"/>
      <c r="H6" s="25"/>
      <c r="I6" s="6"/>
    </row>
    <row r="7" spans="1:9" ht="13.5">
      <c r="A7" s="3"/>
      <c r="B7" s="21" t="s">
        <v>8</v>
      </c>
      <c r="C7" s="1"/>
      <c r="D7" s="22">
        <f>IF(C7&lt;0,0,C7)</f>
        <v>0</v>
      </c>
      <c r="E7" s="4" t="s">
        <v>45</v>
      </c>
      <c r="F7" s="23">
        <f>D7</f>
        <v>0</v>
      </c>
      <c r="G7" s="24"/>
      <c r="H7" s="25"/>
      <c r="I7" s="6"/>
    </row>
    <row r="8" spans="1:9" ht="13.5">
      <c r="A8" s="3"/>
      <c r="B8" s="21" t="s">
        <v>14</v>
      </c>
      <c r="C8" s="1"/>
      <c r="D8" s="22">
        <f>C8</f>
        <v>0</v>
      </c>
      <c r="E8" s="4" t="s">
        <v>45</v>
      </c>
      <c r="F8" s="23">
        <f>D8</f>
        <v>0</v>
      </c>
      <c r="G8" s="24"/>
      <c r="H8" s="25"/>
      <c r="I8" s="6"/>
    </row>
    <row r="9" spans="1:9" ht="13.5">
      <c r="A9" s="3"/>
      <c r="B9" s="21" t="s">
        <v>9</v>
      </c>
      <c r="C9" s="2"/>
      <c r="D9" s="22">
        <f>IF(C9&lt;0,0,C9)</f>
        <v>0</v>
      </c>
      <c r="E9" s="26" t="s">
        <v>48</v>
      </c>
      <c r="F9" s="27"/>
      <c r="G9" s="24"/>
      <c r="H9" s="25"/>
      <c r="I9" s="6"/>
    </row>
    <row r="10" spans="1:9" ht="13.5">
      <c r="A10" s="3"/>
      <c r="B10" s="28" t="s">
        <v>55</v>
      </c>
      <c r="C10" s="29">
        <f>IF(C6+C7+C8+C9&gt;0,C5+C6+C7+C8+C9,C5)</f>
        <v>0</v>
      </c>
      <c r="D10" s="30">
        <f>IF(D6+D7+D8+D9&gt;0,D5+D6+D7+D8+D9,D5)</f>
        <v>0</v>
      </c>
      <c r="E10" s="31" t="s">
        <v>45</v>
      </c>
      <c r="F10" s="32">
        <f>D10</f>
        <v>0</v>
      </c>
      <c r="G10" s="24"/>
      <c r="H10" s="25"/>
      <c r="I10" s="6"/>
    </row>
    <row r="11" spans="1:9" ht="13.5">
      <c r="A11" s="3"/>
      <c r="B11" s="28" t="s">
        <v>15</v>
      </c>
      <c r="C11" s="29">
        <f>IF(C6+C7+C8+C9&gt;0,(C6+C7+C8+C9),0)</f>
        <v>0</v>
      </c>
      <c r="D11" s="30">
        <f>IF(D6+D7+D8+D9&gt;0,(D6+D7+D8+D9),0)</f>
        <v>0</v>
      </c>
      <c r="E11" s="31" t="s">
        <v>45</v>
      </c>
      <c r="F11" s="32">
        <f>D11</f>
        <v>0</v>
      </c>
      <c r="G11" s="19"/>
      <c r="H11" s="20"/>
      <c r="I11" s="6"/>
    </row>
    <row r="12" spans="1:9" ht="13.5">
      <c r="A12" s="3"/>
      <c r="B12" s="21" t="s">
        <v>16</v>
      </c>
      <c r="C12" s="2"/>
      <c r="D12" s="22">
        <f>IF(D11&lt;0,0,(IF(C12&lt;D11,C12,D11)))</f>
        <v>0</v>
      </c>
      <c r="E12" s="4" t="s">
        <v>45</v>
      </c>
      <c r="F12" s="23">
        <f>D12</f>
        <v>0</v>
      </c>
      <c r="G12" s="24"/>
      <c r="H12" s="25"/>
      <c r="I12" s="6"/>
    </row>
    <row r="13" spans="1:10" ht="13.5">
      <c r="A13" s="3"/>
      <c r="B13" s="33" t="s">
        <v>17</v>
      </c>
      <c r="C13" s="34">
        <f>C10-C12</f>
        <v>0</v>
      </c>
      <c r="D13" s="35">
        <f>D10-D12</f>
        <v>0</v>
      </c>
      <c r="E13" s="31"/>
      <c r="F13" s="36">
        <f>D13-D9</f>
        <v>0</v>
      </c>
      <c r="G13" s="24"/>
      <c r="H13" s="25"/>
      <c r="I13" s="6"/>
      <c r="J13" s="37" t="s">
        <v>52</v>
      </c>
    </row>
    <row r="14" spans="1:9" ht="13.5">
      <c r="A14" s="3"/>
      <c r="B14" s="38" t="s">
        <v>18</v>
      </c>
      <c r="C14" s="39"/>
      <c r="D14" s="40"/>
      <c r="E14" s="4"/>
      <c r="F14" s="41"/>
      <c r="G14" s="10" t="s">
        <v>19</v>
      </c>
      <c r="H14" s="11" t="s">
        <v>20</v>
      </c>
      <c r="I14" s="6"/>
    </row>
    <row r="15" spans="1:9" ht="13.5">
      <c r="A15" s="3"/>
      <c r="B15" s="21" t="s">
        <v>21</v>
      </c>
      <c r="C15" s="42"/>
      <c r="D15" s="30">
        <f>IF(C15&lt;G15,0,IF(C15&gt;H15,H15,C15))</f>
        <v>0</v>
      </c>
      <c r="E15" s="4" t="s">
        <v>45</v>
      </c>
      <c r="F15" s="23">
        <f aca="true" t="shared" si="0" ref="F15:F39">D15</f>
        <v>0</v>
      </c>
      <c r="G15" s="24">
        <f>IF($D$10*2%&gt;1000,1000,IF($D$10&gt;0,$D$10*2%,2))</f>
        <v>2</v>
      </c>
      <c r="H15" s="25">
        <f>$D$10*10%</f>
        <v>0</v>
      </c>
      <c r="I15" s="6"/>
    </row>
    <row r="16" spans="1:9" ht="13.5">
      <c r="A16" s="3"/>
      <c r="B16" s="43" t="s">
        <v>22</v>
      </c>
      <c r="C16" s="42"/>
      <c r="D16" s="22">
        <f>IF(C16&lt;0,0,IF(C16&gt;H16,H16,C16))</f>
        <v>0</v>
      </c>
      <c r="E16" s="4" t="s">
        <v>45</v>
      </c>
      <c r="F16" s="23">
        <f t="shared" si="0"/>
        <v>0</v>
      </c>
      <c r="G16" s="24"/>
      <c r="H16" s="25">
        <v>300000</v>
      </c>
      <c r="I16" s="6"/>
    </row>
    <row r="17" spans="1:9" ht="13.5">
      <c r="A17" s="3"/>
      <c r="B17" s="43" t="s">
        <v>23</v>
      </c>
      <c r="C17" s="42"/>
      <c r="D17" s="22">
        <f>IF(C17&lt;0,0,IF(C17&gt;H17,H17,C17))</f>
        <v>0</v>
      </c>
      <c r="E17" s="4" t="s">
        <v>45</v>
      </c>
      <c r="F17" s="23">
        <f t="shared" si="0"/>
        <v>0</v>
      </c>
      <c r="G17" s="24"/>
      <c r="H17" s="25">
        <v>12000</v>
      </c>
      <c r="I17" s="6"/>
    </row>
    <row r="18" spans="1:9" ht="13.5">
      <c r="A18" s="3"/>
      <c r="B18" s="43" t="s">
        <v>24</v>
      </c>
      <c r="C18" s="42"/>
      <c r="D18" s="22">
        <f>IF(C18&lt;0,0,IF(C18&gt;H18,H18,C18))</f>
        <v>0</v>
      </c>
      <c r="E18" s="4" t="s">
        <v>45</v>
      </c>
      <c r="F18" s="23">
        <f t="shared" si="0"/>
        <v>0</v>
      </c>
      <c r="G18" s="24"/>
      <c r="H18" s="25">
        <v>12000</v>
      </c>
      <c r="I18" s="6"/>
    </row>
    <row r="19" spans="1:9" ht="13.5">
      <c r="A19" s="3"/>
      <c r="B19" s="43" t="s">
        <v>25</v>
      </c>
      <c r="C19" s="42"/>
      <c r="D19" s="22">
        <f>IF(C19&lt;0,0,IF(C19&gt;H19,H19,C19))</f>
        <v>0</v>
      </c>
      <c r="E19" s="4" t="s">
        <v>45</v>
      </c>
      <c r="F19" s="23">
        <f t="shared" si="0"/>
        <v>0</v>
      </c>
      <c r="G19" s="24"/>
      <c r="H19" s="25">
        <v>3000</v>
      </c>
      <c r="I19" s="6"/>
    </row>
    <row r="20" spans="1:9" ht="13.5">
      <c r="A20" s="3"/>
      <c r="B20" s="43" t="s">
        <v>26</v>
      </c>
      <c r="C20" s="42"/>
      <c r="D20" s="30">
        <f>IF(C20&lt;0,0,IF(C20&gt;H20,H20,C20))</f>
        <v>0</v>
      </c>
      <c r="E20" s="4" t="s">
        <v>45</v>
      </c>
      <c r="F20" s="23">
        <f t="shared" si="0"/>
        <v>0</v>
      </c>
      <c r="G20" s="24"/>
      <c r="H20" s="25">
        <v>15000</v>
      </c>
      <c r="I20" s="6"/>
    </row>
    <row r="21" spans="1:9" ht="13.5">
      <c r="A21" s="3"/>
      <c r="B21" s="44" t="s">
        <v>27</v>
      </c>
      <c r="C21" s="45"/>
      <c r="D21" s="35">
        <f>IF(C21&lt;0,0,C21)</f>
        <v>0</v>
      </c>
      <c r="E21" s="4" t="s">
        <v>45</v>
      </c>
      <c r="F21" s="46">
        <f t="shared" si="0"/>
        <v>0</v>
      </c>
      <c r="G21" s="24"/>
      <c r="H21" s="25"/>
      <c r="I21" s="6"/>
    </row>
    <row r="22" spans="1:9" ht="13.5">
      <c r="A22" s="3"/>
      <c r="B22" s="47" t="s">
        <v>28</v>
      </c>
      <c r="C22" s="39">
        <f>IF(C13&gt;(C15+C16+C17+C18+C19+C20+C21),INT((C13-(C15+C16+C17+C18+C19+C20+C21))/100)*100,0)</f>
        <v>0</v>
      </c>
      <c r="D22" s="40">
        <f>IF(D13&gt;(D15+D16+D17+D18+D19+D20+C21),INT((D13-(D15+D16+D17+D18+D19+D20+C21))/100)*100,0)</f>
        <v>0</v>
      </c>
      <c r="E22" s="31"/>
      <c r="F22" s="48">
        <f>IF(F13&gt;(F15+F16+F17+F18+F19+F20+C21),INT((F13-(F15+F16+F17+F18+F19+F20+C21))/100)*100,0)</f>
        <v>0</v>
      </c>
      <c r="G22" s="19"/>
      <c r="H22" s="20"/>
      <c r="I22" s="6"/>
    </row>
    <row r="23" spans="1:9" ht="13.5">
      <c r="A23" s="3"/>
      <c r="B23" s="49" t="s">
        <v>29</v>
      </c>
      <c r="C23" s="50">
        <v>0.15</v>
      </c>
      <c r="D23" s="51">
        <v>0.15</v>
      </c>
      <c r="E23" s="52" t="s">
        <v>45</v>
      </c>
      <c r="F23" s="53">
        <v>0.15</v>
      </c>
      <c r="G23" s="54"/>
      <c r="H23" s="55"/>
      <c r="I23" s="6"/>
    </row>
    <row r="24" spans="1:9" ht="13.5">
      <c r="A24" s="3"/>
      <c r="B24" s="28" t="s">
        <v>30</v>
      </c>
      <c r="C24" s="29">
        <f>C22*C23</f>
        <v>0</v>
      </c>
      <c r="D24" s="30">
        <f>D22*D23</f>
        <v>0</v>
      </c>
      <c r="E24" s="31"/>
      <c r="F24" s="36">
        <f>F22*F23</f>
        <v>0</v>
      </c>
      <c r="G24" s="56"/>
      <c r="H24" s="57"/>
      <c r="I24" s="6"/>
    </row>
    <row r="25" spans="1:9" ht="13.5">
      <c r="A25" s="3"/>
      <c r="B25" s="58" t="s">
        <v>31</v>
      </c>
      <c r="C25" s="34">
        <f>IF(C6+C7+C8+C9&lt;0,ABS(C6+C7+C8+C9),0)</f>
        <v>0</v>
      </c>
      <c r="D25" s="35">
        <f>IF(D6+D7+D8+D9&lt;0,ABS(D6+D7+D8+D9),0)</f>
        <v>0</v>
      </c>
      <c r="E25" s="31" t="s">
        <v>45</v>
      </c>
      <c r="F25" s="32">
        <f t="shared" si="0"/>
        <v>0</v>
      </c>
      <c r="G25" s="24"/>
      <c r="H25" s="25"/>
      <c r="I25" s="6"/>
    </row>
    <row r="26" spans="1:9" ht="13.5">
      <c r="A26" s="3"/>
      <c r="B26" s="59" t="s">
        <v>3</v>
      </c>
      <c r="C26" s="60"/>
      <c r="D26" s="61"/>
      <c r="E26" s="4"/>
      <c r="F26" s="41"/>
      <c r="G26" s="24"/>
      <c r="H26" s="25"/>
      <c r="I26" s="6"/>
    </row>
    <row r="27" spans="1:9" ht="13.5">
      <c r="A27" s="3"/>
      <c r="B27" s="43" t="s">
        <v>32</v>
      </c>
      <c r="C27" s="62">
        <v>24840</v>
      </c>
      <c r="D27" s="22">
        <f>C27</f>
        <v>24840</v>
      </c>
      <c r="E27" s="4" t="s">
        <v>45</v>
      </c>
      <c r="F27" s="23">
        <f t="shared" si="0"/>
        <v>24840</v>
      </c>
      <c r="G27" s="24"/>
      <c r="H27" s="25"/>
      <c r="I27" s="6"/>
    </row>
    <row r="28" spans="1:9" ht="13.5">
      <c r="A28" s="3"/>
      <c r="B28" s="43" t="s">
        <v>33</v>
      </c>
      <c r="C28" s="42"/>
      <c r="D28" s="22">
        <f aca="true" t="shared" si="1" ref="D28:D33">IF(C28&lt;0,0,IF(C28&gt;H28,H28,C28))</f>
        <v>0</v>
      </c>
      <c r="E28" s="4" t="s">
        <v>45</v>
      </c>
      <c r="F28" s="23">
        <f t="shared" si="0"/>
        <v>0</v>
      </c>
      <c r="G28" s="24"/>
      <c r="H28" s="25">
        <v>24840</v>
      </c>
      <c r="I28" s="6"/>
    </row>
    <row r="29" spans="1:9" ht="13.5">
      <c r="A29" s="3"/>
      <c r="B29" s="43" t="s">
        <v>34</v>
      </c>
      <c r="C29" s="42"/>
      <c r="D29" s="22">
        <f t="shared" si="1"/>
        <v>0</v>
      </c>
      <c r="E29" s="4" t="s">
        <v>45</v>
      </c>
      <c r="F29" s="23">
        <f t="shared" si="0"/>
        <v>0</v>
      </c>
      <c r="G29" s="24"/>
      <c r="H29" s="25">
        <v>49680</v>
      </c>
      <c r="I29" s="6"/>
    </row>
    <row r="30" spans="1:9" ht="13.5">
      <c r="A30" s="3"/>
      <c r="B30" s="43" t="s">
        <v>35</v>
      </c>
      <c r="C30" s="42"/>
      <c r="D30" s="22">
        <f t="shared" si="1"/>
        <v>0</v>
      </c>
      <c r="E30" s="4" t="s">
        <v>45</v>
      </c>
      <c r="F30" s="23">
        <f t="shared" si="0"/>
        <v>0</v>
      </c>
      <c r="G30" s="24"/>
      <c r="H30" s="25">
        <v>2520</v>
      </c>
      <c r="I30" s="6"/>
    </row>
    <row r="31" spans="1:9" ht="13.5">
      <c r="A31" s="3"/>
      <c r="B31" s="43" t="s">
        <v>36</v>
      </c>
      <c r="C31" s="42"/>
      <c r="D31" s="22">
        <f t="shared" si="1"/>
        <v>0</v>
      </c>
      <c r="E31" s="4" t="s">
        <v>45</v>
      </c>
      <c r="F31" s="23">
        <f t="shared" si="0"/>
        <v>0</v>
      </c>
      <c r="G31" s="24"/>
      <c r="H31" s="25">
        <v>5040</v>
      </c>
      <c r="I31" s="6"/>
    </row>
    <row r="32" spans="1:9" ht="13.5">
      <c r="A32" s="3"/>
      <c r="B32" s="43" t="s">
        <v>37</v>
      </c>
      <c r="C32" s="42"/>
      <c r="D32" s="22">
        <f t="shared" si="1"/>
        <v>0</v>
      </c>
      <c r="E32" s="4" t="s">
        <v>45</v>
      </c>
      <c r="F32" s="23">
        <f t="shared" si="0"/>
        <v>0</v>
      </c>
      <c r="G32" s="24"/>
      <c r="H32" s="25">
        <v>16140</v>
      </c>
      <c r="I32" s="6"/>
    </row>
    <row r="33" spans="1:9" ht="13.5">
      <c r="A33" s="3"/>
      <c r="B33" s="43" t="s">
        <v>38</v>
      </c>
      <c r="C33" s="42"/>
      <c r="D33" s="22">
        <f t="shared" si="1"/>
        <v>0</v>
      </c>
      <c r="E33" s="4" t="s">
        <v>45</v>
      </c>
      <c r="F33" s="23">
        <f t="shared" si="0"/>
        <v>0</v>
      </c>
      <c r="G33" s="24"/>
      <c r="H33" s="25">
        <v>4020</v>
      </c>
      <c r="I33" s="6"/>
    </row>
    <row r="34" spans="1:9" ht="13.5">
      <c r="A34" s="3"/>
      <c r="B34" s="43" t="s">
        <v>57</v>
      </c>
      <c r="C34" s="42"/>
      <c r="D34" s="22">
        <f>IF(C34&lt;0,0,C34)</f>
        <v>0</v>
      </c>
      <c r="E34" s="4" t="s">
        <v>45</v>
      </c>
      <c r="F34" s="23">
        <f t="shared" si="0"/>
        <v>0</v>
      </c>
      <c r="G34" s="24"/>
      <c r="H34" s="25"/>
      <c r="I34" s="6"/>
    </row>
    <row r="35" spans="1:9" ht="13.5">
      <c r="A35" s="3"/>
      <c r="B35" s="63" t="s">
        <v>4</v>
      </c>
      <c r="C35" s="64">
        <f>IF(C24&gt;(C27+C28+C29+C30+C31+C32+C33),C24-(C27+C28+C29+C30+C31+C32+C33),0)</f>
        <v>0</v>
      </c>
      <c r="D35" s="35">
        <f>IF(D24&gt;(D27+D28+D29+D30+D31+D32+D33),D24-(D27+D28+D29+D30+D31+D32+D33),0)</f>
        <v>0</v>
      </c>
      <c r="E35" s="31"/>
      <c r="F35" s="65">
        <f>IF(F24&gt;(F27+F28+F29+F30+F31+F32+F33),F24-(F27+F28+F29+F30+F31+F32+F33),0)</f>
        <v>0</v>
      </c>
      <c r="G35" s="24"/>
      <c r="H35" s="25"/>
      <c r="I35" s="6"/>
    </row>
    <row r="36" spans="1:9" ht="13.5">
      <c r="A36" s="3"/>
      <c r="B36" s="66" t="s">
        <v>53</v>
      </c>
      <c r="C36" s="42"/>
      <c r="D36" s="22">
        <f>IF(C36&lt;0,0,C36)</f>
        <v>0</v>
      </c>
      <c r="E36" s="4" t="s">
        <v>45</v>
      </c>
      <c r="F36" s="23">
        <f t="shared" si="0"/>
        <v>0</v>
      </c>
      <c r="G36" s="24"/>
      <c r="H36" s="25">
        <f>13404/12</f>
        <v>1117</v>
      </c>
      <c r="I36" s="6"/>
    </row>
    <row r="37" spans="1:9" ht="13.5">
      <c r="A37" s="3"/>
      <c r="B37" s="67" t="s">
        <v>54</v>
      </c>
      <c r="C37" s="42"/>
      <c r="D37" s="22">
        <f>IF(C37&lt;0,0,C37)</f>
        <v>0</v>
      </c>
      <c r="E37" s="4" t="s">
        <v>45</v>
      </c>
      <c r="F37" s="23">
        <f t="shared" si="0"/>
        <v>0</v>
      </c>
      <c r="G37" s="24"/>
      <c r="H37" s="25">
        <f>13404*2/12</f>
        <v>2234</v>
      </c>
      <c r="I37" s="6"/>
    </row>
    <row r="38" spans="1:9" ht="13.5">
      <c r="A38" s="3"/>
      <c r="B38" s="68" t="s">
        <v>58</v>
      </c>
      <c r="C38" s="69">
        <f>C36*$H$36+C37*$H$37</f>
        <v>0</v>
      </c>
      <c r="D38" s="22">
        <f>D36*$H$36+D37*$H$37</f>
        <v>0</v>
      </c>
      <c r="E38" s="4" t="s">
        <v>45</v>
      </c>
      <c r="F38" s="23">
        <f t="shared" si="0"/>
        <v>0</v>
      </c>
      <c r="G38" s="24"/>
      <c r="H38" s="25"/>
      <c r="I38" s="6"/>
    </row>
    <row r="39" spans="1:9" ht="14.25" thickBot="1">
      <c r="A39" s="3"/>
      <c r="B39" s="70" t="s">
        <v>0</v>
      </c>
      <c r="C39" s="69">
        <f>IF(C38&gt;C35,C35,C38)</f>
        <v>0</v>
      </c>
      <c r="D39" s="22">
        <f>IF(D38&gt;D35,D35,D38)</f>
        <v>0</v>
      </c>
      <c r="E39" s="4" t="s">
        <v>45</v>
      </c>
      <c r="F39" s="23">
        <f t="shared" si="0"/>
        <v>0</v>
      </c>
      <c r="G39" s="24"/>
      <c r="H39" s="25"/>
      <c r="I39" s="6"/>
    </row>
    <row r="40" spans="1:10" ht="14.25" thickTop="1">
      <c r="A40" s="3"/>
      <c r="B40" s="71" t="s">
        <v>6</v>
      </c>
      <c r="C40" s="64">
        <f>C35-C39</f>
        <v>0</v>
      </c>
      <c r="D40" s="35">
        <f>D35-D39</f>
        <v>0</v>
      </c>
      <c r="E40" s="4"/>
      <c r="F40" s="72">
        <f>IF(F35-F39&gt;0,F35-F39,0)</f>
        <v>0</v>
      </c>
      <c r="G40" s="24"/>
      <c r="H40" s="25"/>
      <c r="I40" s="73" t="s">
        <v>45</v>
      </c>
      <c r="J40" s="74" t="s">
        <v>47</v>
      </c>
    </row>
    <row r="41" spans="1:9" ht="13.5">
      <c r="A41" s="3"/>
      <c r="B41" s="75" t="s">
        <v>1</v>
      </c>
      <c r="C41" s="76">
        <f>IF(C38-C39&gt;$H41,$H41,IF(C38&gt;C39,C38-C39,0))</f>
        <v>0</v>
      </c>
      <c r="D41" s="77">
        <f>IF(D38-D39&gt;$H41,$H41,IF(D38&gt;D39,D38-D39,0))</f>
        <v>0</v>
      </c>
      <c r="E41" s="26" t="s">
        <v>48</v>
      </c>
      <c r="F41" s="78"/>
      <c r="G41" s="24">
        <v>100</v>
      </c>
      <c r="H41" s="25">
        <v>60300</v>
      </c>
      <c r="I41" s="6"/>
    </row>
    <row r="42" spans="1:10" ht="13.5">
      <c r="A42" s="3"/>
      <c r="B42" s="68" t="s">
        <v>39</v>
      </c>
      <c r="C42" s="42"/>
      <c r="D42" s="22">
        <f>IF(C42&lt;0,0,C42)</f>
        <v>0</v>
      </c>
      <c r="E42" s="26" t="s">
        <v>48</v>
      </c>
      <c r="F42" s="79">
        <f>IF(F40&lt;30000,"",H42)</f>
      </c>
      <c r="G42" s="24">
        <f>IF(H42="v plné výši",1,IF(H42="poloviční",0.5,0))</f>
        <v>0</v>
      </c>
      <c r="H42" s="25" t="str">
        <f>IF(F5&lt;(F5+F6+F7+F8+F9)*15%,"v plné výši",IF(F5&gt;=(F5+F6+F7+F8+F9)*50%,"nevyměřuje se","poloviční"))</f>
        <v>nevyměřuje se</v>
      </c>
      <c r="I42" s="6" t="s">
        <v>49</v>
      </c>
      <c r="J42" s="74" t="s">
        <v>50</v>
      </c>
    </row>
    <row r="43" spans="1:9" ht="13.5">
      <c r="A43" s="3"/>
      <c r="B43" s="80" t="s">
        <v>2</v>
      </c>
      <c r="C43" s="81">
        <f>C41-C42</f>
        <v>0</v>
      </c>
      <c r="D43" s="82">
        <f>D41-D42</f>
        <v>0</v>
      </c>
      <c r="E43" s="26" t="s">
        <v>48</v>
      </c>
      <c r="F43" s="78"/>
      <c r="G43" s="24"/>
      <c r="H43" s="25"/>
      <c r="I43" s="6"/>
    </row>
    <row r="44" spans="1:9" ht="13.5">
      <c r="A44" s="3"/>
      <c r="B44" s="68" t="s">
        <v>40</v>
      </c>
      <c r="C44" s="42"/>
      <c r="D44" s="22">
        <f>IF(C44&lt;0,0,C44)</f>
        <v>0</v>
      </c>
      <c r="E44" s="26" t="s">
        <v>48</v>
      </c>
      <c r="F44" s="78"/>
      <c r="G44" s="24"/>
      <c r="H44" s="25"/>
      <c r="I44" s="6"/>
    </row>
    <row r="45" spans="1:10" ht="14.25" thickBot="1">
      <c r="A45" s="3"/>
      <c r="B45" s="68" t="s">
        <v>41</v>
      </c>
      <c r="C45" s="42"/>
      <c r="D45" s="22">
        <f>C45</f>
        <v>0</v>
      </c>
      <c r="E45" s="26" t="s">
        <v>48</v>
      </c>
      <c r="F45" s="79">
        <f>IF(F42="nevyměřuje se","",H45)</f>
      </c>
      <c r="G45" s="24">
        <f>IF(H45="čtvrtletní",0.25,IF(H45="pololetní",0.4,0))</f>
        <v>0</v>
      </c>
      <c r="H45" s="25">
        <f>IF(F40&lt;30000,"",IF(F40&gt;150000,"čtvrtletní","pololetní"))</f>
      </c>
      <c r="I45" s="6" t="s">
        <v>49</v>
      </c>
      <c r="J45" s="74" t="s">
        <v>51</v>
      </c>
    </row>
    <row r="46" spans="1:9" ht="13.5">
      <c r="A46" s="3"/>
      <c r="B46" s="83"/>
      <c r="C46" s="84"/>
      <c r="D46" s="85"/>
      <c r="E46" s="26"/>
      <c r="F46" s="78"/>
      <c r="G46" s="86"/>
      <c r="H46" s="87"/>
      <c r="I46" s="6"/>
    </row>
    <row r="47" spans="1:10" ht="13.5">
      <c r="A47" s="3"/>
      <c r="B47" s="88" t="s">
        <v>5</v>
      </c>
      <c r="C47" s="89">
        <f>C40-C43-C44-C45</f>
        <v>0</v>
      </c>
      <c r="D47" s="29">
        <f>D40-D43-D44-D45</f>
        <v>0</v>
      </c>
      <c r="E47" s="26" t="s">
        <v>48</v>
      </c>
      <c r="F47" s="90" t="str">
        <f>IF(H47=0,"NEVYMĚŘUJE SE",INT((H47)/100)*100+100)</f>
        <v>NEVYMĚŘUJE SE</v>
      </c>
      <c r="G47" s="86"/>
      <c r="H47" s="87">
        <f>F40*G42*G45</f>
        <v>0</v>
      </c>
      <c r="I47" s="6" t="s">
        <v>49</v>
      </c>
      <c r="J47" s="74" t="s">
        <v>46</v>
      </c>
    </row>
    <row r="48" spans="1:9" ht="14.25" thickBot="1">
      <c r="A48" s="3"/>
      <c r="B48" s="91"/>
      <c r="C48" s="92"/>
      <c r="D48" s="93"/>
      <c r="E48" s="26"/>
      <c r="F48" s="94"/>
      <c r="G48" s="86"/>
      <c r="H48" s="87"/>
      <c r="I48" s="6"/>
    </row>
    <row r="49" spans="1:9" ht="12.75">
      <c r="A49" s="3"/>
      <c r="B49" s="3"/>
      <c r="C49" s="3"/>
      <c r="D49" s="3"/>
      <c r="E49" s="4"/>
      <c r="F49" s="3"/>
      <c r="G49" s="3"/>
      <c r="H49" s="3"/>
      <c r="I49" s="6"/>
    </row>
    <row r="50" spans="2:6" ht="12.75">
      <c r="B50" s="95" t="s">
        <v>60</v>
      </c>
      <c r="C50" s="95"/>
      <c r="D50" s="95"/>
      <c r="E50" s="95"/>
      <c r="F50" s="95"/>
    </row>
    <row r="51" spans="2:6" ht="12.75">
      <c r="B51" s="97" t="s">
        <v>43</v>
      </c>
      <c r="C51" s="95"/>
      <c r="D51" s="95"/>
      <c r="E51" s="95"/>
      <c r="F51" s="95"/>
    </row>
    <row r="52" spans="2:6" ht="12.75">
      <c r="B52" s="98" t="s">
        <v>42</v>
      </c>
      <c r="C52" s="95"/>
      <c r="D52" s="95"/>
      <c r="E52" s="95"/>
      <c r="F52" s="95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8" ht="12.75"/>
    <row r="79" ht="12.75"/>
    <row r="80" ht="12.75"/>
    <row r="82" ht="12.75"/>
    <row r="87" ht="12.75"/>
    <row r="88" ht="12.75"/>
    <row r="89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1" ht="12.75"/>
    <row r="102" ht="12.75"/>
  </sheetData>
  <sheetProtection password="C74F" sheet="1" objects="1" scenarios="1"/>
  <protectedRanges>
    <protectedRange sqref="C5:C9 C12 C36:C37 C28 C44:C45 C42 C16:C21 C30:C34" name="EDIT"/>
  </protectedRanges>
  <mergeCells count="3">
    <mergeCell ref="B51:F51"/>
    <mergeCell ref="B52:F52"/>
    <mergeCell ref="B50:F50"/>
  </mergeCells>
  <conditionalFormatting sqref="C4:C5 C7 C9 C11">
    <cfRule type="cellIs" priority="5" dxfId="32" operator="lessThan" stopIfTrue="1">
      <formula>0</formula>
    </cfRule>
  </conditionalFormatting>
  <conditionalFormatting sqref="C12">
    <cfRule type="cellIs" priority="6" dxfId="32" operator="greaterThan" stopIfTrue="1">
      <formula>$C$11</formula>
    </cfRule>
  </conditionalFormatting>
  <conditionalFormatting sqref="C19">
    <cfRule type="cellIs" priority="7" dxfId="32" operator="greaterThan" stopIfTrue="1">
      <formula>$H$19</formula>
    </cfRule>
    <cfRule type="cellIs" priority="8" dxfId="32" operator="lessThan" stopIfTrue="1">
      <formula>0</formula>
    </cfRule>
  </conditionalFormatting>
  <conditionalFormatting sqref="C15">
    <cfRule type="cellIs" priority="9" dxfId="32" operator="greaterThan" stopIfTrue="1">
      <formula>$H$15</formula>
    </cfRule>
    <cfRule type="cellIs" priority="10" dxfId="32" operator="between" stopIfTrue="1">
      <formula>1</formula>
      <formula>$G$15-1</formula>
    </cfRule>
    <cfRule type="cellIs" priority="11" dxfId="32" operator="lessThan" stopIfTrue="1">
      <formula>0</formula>
    </cfRule>
  </conditionalFormatting>
  <conditionalFormatting sqref="C16">
    <cfRule type="cellIs" priority="12" dxfId="32" operator="greaterThan" stopIfTrue="1">
      <formula>$H$16</formula>
    </cfRule>
    <cfRule type="cellIs" priority="13" dxfId="32" operator="lessThan" stopIfTrue="1">
      <formula>0</formula>
    </cfRule>
  </conditionalFormatting>
  <conditionalFormatting sqref="C17">
    <cfRule type="cellIs" priority="14" dxfId="32" operator="greaterThan" stopIfTrue="1">
      <formula>$H$17</formula>
    </cfRule>
    <cfRule type="cellIs" priority="15" dxfId="32" operator="lessThan" stopIfTrue="1">
      <formula>0</formula>
    </cfRule>
  </conditionalFormatting>
  <conditionalFormatting sqref="C18">
    <cfRule type="cellIs" priority="16" dxfId="32" operator="greaterThan" stopIfTrue="1">
      <formula>$H$18</formula>
    </cfRule>
    <cfRule type="cellIs" priority="17" dxfId="32" operator="lessThan" stopIfTrue="1">
      <formula>0</formula>
    </cfRule>
  </conditionalFormatting>
  <conditionalFormatting sqref="C20">
    <cfRule type="cellIs" priority="18" dxfId="32" operator="greaterThan" stopIfTrue="1">
      <formula>$H$20</formula>
    </cfRule>
    <cfRule type="cellIs" priority="19" dxfId="32" operator="lessThan" stopIfTrue="1">
      <formula>0</formula>
    </cfRule>
  </conditionalFormatting>
  <conditionalFormatting sqref="C34 C21 C42 C44:C45 C36:C37">
    <cfRule type="cellIs" priority="20" dxfId="32" operator="lessThan" stopIfTrue="1">
      <formula>0</formula>
    </cfRule>
  </conditionalFormatting>
  <conditionalFormatting sqref="C33">
    <cfRule type="cellIs" priority="21" dxfId="32" operator="greaterThan" stopIfTrue="1">
      <formula>$H$33</formula>
    </cfRule>
    <cfRule type="cellIs" priority="22" dxfId="32" operator="lessThan" stopIfTrue="1">
      <formula>0</formula>
    </cfRule>
  </conditionalFormatting>
  <conditionalFormatting sqref="C32">
    <cfRule type="cellIs" priority="23" dxfId="32" operator="greaterThan" stopIfTrue="1">
      <formula>$H$32</formula>
    </cfRule>
    <cfRule type="cellIs" priority="24" dxfId="32" operator="lessThan" stopIfTrue="1">
      <formula>0</formula>
    </cfRule>
  </conditionalFormatting>
  <conditionalFormatting sqref="C31">
    <cfRule type="cellIs" priority="25" dxfId="32" operator="greaterThan" stopIfTrue="1">
      <formula>$H$31</formula>
    </cfRule>
    <cfRule type="cellIs" priority="26" dxfId="32" operator="lessThan" stopIfTrue="1">
      <formula>0</formula>
    </cfRule>
  </conditionalFormatting>
  <conditionalFormatting sqref="C30">
    <cfRule type="cellIs" priority="27" dxfId="32" operator="greaterThan" stopIfTrue="1">
      <formula>$H$30</formula>
    </cfRule>
    <cfRule type="cellIs" priority="28" dxfId="32" operator="lessThan" stopIfTrue="1">
      <formula>0</formula>
    </cfRule>
  </conditionalFormatting>
  <conditionalFormatting sqref="C29">
    <cfRule type="cellIs" priority="29" dxfId="32" operator="greaterThan" stopIfTrue="1">
      <formula>$H$29</formula>
    </cfRule>
    <cfRule type="cellIs" priority="30" dxfId="32" operator="lessThan" stopIfTrue="1">
      <formula>0</formula>
    </cfRule>
  </conditionalFormatting>
  <conditionalFormatting sqref="C28">
    <cfRule type="cellIs" priority="31" dxfId="32" operator="greaterThan" stopIfTrue="1">
      <formula>$H$28</formula>
    </cfRule>
    <cfRule type="cellIs" priority="32" dxfId="32" operator="lessThan" stopIfTrue="1">
      <formula>0</formula>
    </cfRule>
  </conditionalFormatting>
  <conditionalFormatting sqref="C5">
    <cfRule type="cellIs" priority="4" dxfId="33" operator="lessThan" stopIfTrue="1">
      <formula>0</formula>
    </cfRule>
  </conditionalFormatting>
  <conditionalFormatting sqref="C7">
    <cfRule type="cellIs" priority="3" dxfId="33" operator="lessThan" stopIfTrue="1">
      <formula>0</formula>
    </cfRule>
  </conditionalFormatting>
  <conditionalFormatting sqref="C18">
    <cfRule type="cellIs" priority="1" dxfId="32" operator="greaterThan" stopIfTrue="1">
      <formula>$H$17</formula>
    </cfRule>
    <cfRule type="cellIs" priority="2" dxfId="32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U2Brno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FO-DK-2009_U2BRNO.xls</dc:title>
  <dc:subject>FO_Daňová_kalkulačka_2009</dc:subject>
  <dc:creator>Martin Šťastný Daniel</dc:creator>
  <cp:keywords/>
  <dc:description/>
  <cp:lastModifiedBy>Martin Šťastný Daniel</cp:lastModifiedBy>
  <cp:lastPrinted>2009-02-03T11:33:36Z</cp:lastPrinted>
  <dcterms:created xsi:type="dcterms:W3CDTF">2007-03-05T21:53:45Z</dcterms:created>
  <dcterms:modified xsi:type="dcterms:W3CDTF">2013-03-18T08:38:23Z</dcterms:modified>
  <cp:category/>
  <cp:version/>
  <cp:contentType/>
  <cp:contentStatus/>
</cp:coreProperties>
</file>